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795" activeTab="0"/>
  </bookViews>
  <sheets>
    <sheet name="Sheet1" sheetId="1" r:id="rId1"/>
  </sheets>
  <definedNames>
    <definedName name="_xlnm.Print_Area" localSheetId="0">'Sheet1'!$A$1:$H$238</definedName>
  </definedNames>
  <calcPr fullCalcOnLoad="1"/>
</workbook>
</file>

<file path=xl/sharedStrings.xml><?xml version="1.0" encoding="utf-8"?>
<sst xmlns="http://schemas.openxmlformats.org/spreadsheetml/2006/main" count="201" uniqueCount="116">
  <si>
    <t>JOHN MASTER INDUSTRIES BERHAD - CO . NO. 114842-H</t>
  </si>
  <si>
    <t>QUARTERLY REPORT</t>
  </si>
  <si>
    <t>The figures have not been audited.</t>
  </si>
  <si>
    <t xml:space="preserve">       INDIVIDUAL QUARTER</t>
  </si>
  <si>
    <t xml:space="preserve">     CUMULATIVE QUARTER</t>
  </si>
  <si>
    <t>CURRENT YEAR</t>
  </si>
  <si>
    <t>PRECEDING YEAR</t>
  </si>
  <si>
    <t>QUARTER</t>
  </si>
  <si>
    <t>CORRESPONDING</t>
  </si>
  <si>
    <t>TO DATE</t>
  </si>
  <si>
    <t xml:space="preserve"> ENDED</t>
  </si>
  <si>
    <t>PERIOD</t>
  </si>
  <si>
    <t>RM'000</t>
  </si>
  <si>
    <t>Revenue</t>
  </si>
  <si>
    <t>N/A</t>
  </si>
  <si>
    <t>Operating Expenses</t>
  </si>
  <si>
    <t>Finance Costs</t>
  </si>
  <si>
    <t>Investing Results :</t>
  </si>
  <si>
    <t>Taxation</t>
  </si>
  <si>
    <t>Minority interest</t>
  </si>
  <si>
    <t>AS AT</t>
  </si>
  <si>
    <t>FINANCIAL</t>
  </si>
  <si>
    <t>Property, Plant and Equipment</t>
  </si>
  <si>
    <t>Land &amp; Development Expenditure</t>
  </si>
  <si>
    <t>Current Assets</t>
  </si>
  <si>
    <t>Cash &amp; short term deposits</t>
  </si>
  <si>
    <t>Current Liabilities</t>
  </si>
  <si>
    <t>Short Term Borrowings</t>
  </si>
  <si>
    <t>Shareholder's Funds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</si>
  <si>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</si>
  <si>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</si>
  <si>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</si>
  <si>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</si>
  <si>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</si>
  <si>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</si>
  <si>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</si>
  <si>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Interest income</t>
  </si>
  <si>
    <t>Unappropriated</t>
  </si>
  <si>
    <t>Total</t>
  </si>
  <si>
    <t>Profits</t>
  </si>
  <si>
    <t>RM '000</t>
  </si>
  <si>
    <t xml:space="preserve">PART 2 : SUMMARY OF KEY FINANCIAL INFORMATION </t>
  </si>
  <si>
    <t>Basic earnings/(loss) per share (sen)</t>
  </si>
  <si>
    <t>Dividen per share (sen)</t>
  </si>
  <si>
    <t>As at preceding financial year end</t>
  </si>
  <si>
    <t>Net tangible assets per share (RM)</t>
  </si>
  <si>
    <t>PART A3: ADDITIONAL INFORMATION</t>
  </si>
  <si>
    <t>Profit/(Loss) from operations</t>
  </si>
  <si>
    <t>Gross interest income</t>
  </si>
  <si>
    <t>Gross interest expenses</t>
  </si>
  <si>
    <t>AS AT PRECEDING</t>
  </si>
  <si>
    <t>Changes in working capital</t>
  </si>
  <si>
    <t>Cash used in operations</t>
  </si>
  <si>
    <t>INVESTING ACTIVITIES</t>
  </si>
  <si>
    <t>Net cash generated from investing activities</t>
  </si>
  <si>
    <t>FINANCING ACTIVITIES</t>
  </si>
  <si>
    <t>Net increase in cash and cash equivalents</t>
  </si>
  <si>
    <t>Cash and cash equivalents at beginning of the period</t>
  </si>
  <si>
    <t>Cash and cash equivalents at end of the period</t>
  </si>
  <si>
    <t>Note :</t>
  </si>
  <si>
    <t>OPERATING ACTIVITIES</t>
  </si>
  <si>
    <t>Net cash used in financing activities</t>
  </si>
  <si>
    <t>UNAUDITED</t>
  </si>
  <si>
    <t>AUDITED</t>
  </si>
  <si>
    <t>&lt; ------------ Non distributable ----------- &gt;</t>
  </si>
  <si>
    <t>Interest paid</t>
  </si>
  <si>
    <t>Tax paid</t>
  </si>
  <si>
    <t>Non-operating items - interest expenses</t>
  </si>
  <si>
    <t xml:space="preserve">                                     - interest income</t>
  </si>
  <si>
    <t>Land &amp; development expenditure</t>
  </si>
  <si>
    <t>CONDENSED CONSOLIDATED BALANCE SHEET</t>
  </si>
  <si>
    <t>(Unaudited)</t>
  </si>
  <si>
    <t>This statement should be read in conjunction with the notes to this report and the Company's Annual Report</t>
  </si>
  <si>
    <t>Receivables</t>
  </si>
  <si>
    <t>Payables</t>
  </si>
  <si>
    <t>(      ) Denotes cash outflow</t>
  </si>
  <si>
    <t xml:space="preserve">             INDIVIDUAL QUARTER</t>
  </si>
  <si>
    <t xml:space="preserve">            CUMULATIVE QUARTER</t>
  </si>
  <si>
    <t>&lt; --- Distributable ---- &gt;</t>
  </si>
  <si>
    <t>- share of profit/(loss)  in associate co</t>
  </si>
  <si>
    <t>Hire Purchase  financing (Net)</t>
  </si>
  <si>
    <t>Balance at 1/4/03</t>
  </si>
  <si>
    <t xml:space="preserve">                                         - Diluted</t>
  </si>
  <si>
    <t>As at end of the quarter 31/3/2004</t>
  </si>
  <si>
    <t>Tax recoverable</t>
  </si>
  <si>
    <t>Amount due from a joint venture partner</t>
  </si>
  <si>
    <t>Inventories</t>
  </si>
  <si>
    <t xml:space="preserve">Net Current Assets </t>
  </si>
  <si>
    <t>Net cash generated from/(used) in operating activities</t>
  </si>
  <si>
    <t>Capital expenditure</t>
  </si>
  <si>
    <t>Loss for the year</t>
  </si>
  <si>
    <t>Net (loss)/profit for the year</t>
  </si>
  <si>
    <t>Repayment of bank borrowings</t>
  </si>
  <si>
    <t>30/6/2004</t>
  </si>
  <si>
    <t>30/6/2003</t>
  </si>
  <si>
    <t xml:space="preserve">Other Operating Income                                   </t>
  </si>
  <si>
    <t>Loss/(profit) from operations</t>
  </si>
  <si>
    <t>Loss before taxation</t>
  </si>
  <si>
    <t>Loss after tax</t>
  </si>
  <si>
    <t>for the year ended 31st March 2004</t>
  </si>
  <si>
    <t xml:space="preserve">Goodwill on Consolidation </t>
  </si>
  <si>
    <t>Balance at 1/4/04</t>
  </si>
  <si>
    <t>Balance at 30/6/04</t>
  </si>
  <si>
    <t>FOR THE PERIOD ENDED 30 JUNE 2004</t>
  </si>
  <si>
    <t>PERIOD ENDED</t>
  </si>
  <si>
    <t>UNAUDITED CONDENSED CONSOLIDATED CASH FLOW STATEMENTS FOR THE PERIOD ENDED 30/6/2004</t>
  </si>
  <si>
    <t>UNAUDITED CONDENSED CONSOLIDATED STATEMENTS OF CHANGES IN EQUITY</t>
  </si>
  <si>
    <t xml:space="preserve">(Loss)/earning  per share - Basic   (sen)      </t>
  </si>
  <si>
    <t>Unaudited Condensed consolidated income statements for the period ended 30 June 2004</t>
  </si>
  <si>
    <t>31/3/2004</t>
  </si>
  <si>
    <t>Loss before tax before minority interest</t>
  </si>
  <si>
    <t>Loss before tax</t>
  </si>
  <si>
    <t>Loss after tax and minority interest</t>
  </si>
  <si>
    <t>Loss for the period</t>
  </si>
  <si>
    <t>Balance at 31/3/04</t>
  </si>
  <si>
    <t>YEAR ENDED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</si>
</sst>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_);_(* \(#,##0.0\);_(* &quot;-&quot;??_);_(@_)"/>
    <numFmt numFmtId="170" formatCode="_(* #,##0.000_);_(* \(#,##0.000\);_(* &quot;-&quot;???_);_(@_)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164" fontId="2" fillId="0" borderId="3" xfId="15" applyNumberFormat="1" applyFont="1" applyBorder="1" applyAlignment="1">
      <alignment horizontal="right"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2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7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2" fillId="0" borderId="8" xfId="15" applyNumberFormat="1" applyFont="1" applyBorder="1" applyAlignment="1">
      <alignment/>
    </xf>
    <xf numFmtId="43" fontId="2" fillId="0" borderId="9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1" fillId="0" borderId="10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11" xfId="15" applyNumberFormat="1" applyFont="1" applyBorder="1" applyAlignment="1">
      <alignment/>
    </xf>
    <xf numFmtId="164" fontId="1" fillId="0" borderId="12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4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8" xfId="0" applyFont="1" applyBorder="1" applyAlignment="1">
      <alignment/>
    </xf>
    <xf numFmtId="43" fontId="2" fillId="0" borderId="12" xfId="15" applyNumberFormat="1" applyFont="1" applyBorder="1" applyAlignment="1">
      <alignment/>
    </xf>
    <xf numFmtId="43" fontId="2" fillId="0" borderId="15" xfId="15" applyNumberFormat="1" applyFont="1" applyBorder="1" applyAlignment="1">
      <alignment/>
    </xf>
    <xf numFmtId="43" fontId="2" fillId="0" borderId="13" xfId="15" applyNumberFormat="1" applyFont="1" applyBorder="1" applyAlignment="1">
      <alignment/>
    </xf>
    <xf numFmtId="0" fontId="2" fillId="0" borderId="2" xfId="0" applyFont="1" applyBorder="1" applyAlignment="1" quotePrefix="1">
      <alignment/>
    </xf>
    <xf numFmtId="164" fontId="2" fillId="0" borderId="15" xfId="15" applyNumberFormat="1" applyFont="1" applyBorder="1" applyAlignment="1">
      <alignment/>
    </xf>
    <xf numFmtId="164" fontId="1" fillId="0" borderId="17" xfId="15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164" fontId="2" fillId="0" borderId="16" xfId="15" applyNumberFormat="1" applyFont="1" applyBorder="1" applyAlignment="1" quotePrefix="1">
      <alignment/>
    </xf>
    <xf numFmtId="0" fontId="2" fillId="0" borderId="9" xfId="0" applyFont="1" applyBorder="1" applyAlignment="1" quotePrefix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5" xfId="0" applyNumberFormat="1" applyFont="1" applyBorder="1" applyAlignment="1">
      <alignment/>
    </xf>
    <xf numFmtId="165" fontId="1" fillId="0" borderId="19" xfId="15" applyNumberFormat="1" applyFont="1" applyBorder="1" applyAlignment="1">
      <alignment/>
    </xf>
    <xf numFmtId="167" fontId="2" fillId="0" borderId="16" xfId="15" applyNumberFormat="1" applyFont="1" applyBorder="1" applyAlignment="1">
      <alignment/>
    </xf>
    <xf numFmtId="167" fontId="2" fillId="0" borderId="16" xfId="15" applyNumberFormat="1" applyFont="1" applyBorder="1" applyAlignment="1">
      <alignment horizontal="left" indent="1"/>
    </xf>
    <xf numFmtId="164" fontId="1" fillId="0" borderId="0" xfId="15" applyNumberFormat="1" applyFont="1" applyAlignment="1">
      <alignment horizontal="left"/>
    </xf>
    <xf numFmtId="164" fontId="1" fillId="0" borderId="0" xfId="15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64" fontId="1" fillId="0" borderId="7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64" fontId="1" fillId="0" borderId="3" xfId="15" applyNumberFormat="1" applyFont="1" applyBorder="1" applyAlignment="1" quotePrefix="1">
      <alignment horizontal="center"/>
    </xf>
    <xf numFmtId="164" fontId="1" fillId="0" borderId="11" xfId="15" applyNumberFormat="1" applyFont="1" applyBorder="1" applyAlignment="1">
      <alignment horizontal="center"/>
    </xf>
    <xf numFmtId="164" fontId="1" fillId="0" borderId="1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workbookViewId="0" topLeftCell="A50">
      <selection activeCell="G72" sqref="G72"/>
    </sheetView>
  </sheetViews>
  <sheetFormatPr defaultColWidth="9.140625" defaultRowHeight="12.75"/>
  <cols>
    <col min="1" max="1" width="2.7109375" style="13" customWidth="1"/>
    <col min="2" max="2" width="3.140625" style="13" customWidth="1"/>
    <col min="3" max="3" width="11.00390625" style="13" bestFit="1" customWidth="1"/>
    <col min="4" max="4" width="16.421875" style="13" customWidth="1"/>
    <col min="5" max="5" width="16.57421875" style="13" customWidth="1"/>
    <col min="6" max="6" width="17.140625" style="8" customWidth="1"/>
    <col min="7" max="7" width="16.7109375" style="13" customWidth="1"/>
    <col min="8" max="8" width="18.7109375" style="13" customWidth="1"/>
    <col min="9" max="16384" width="9.140625" style="13" customWidth="1"/>
  </cols>
  <sheetData>
    <row r="1" spans="1:7" ht="12.75">
      <c r="A1" s="12" t="s">
        <v>0</v>
      </c>
      <c r="G1" s="1"/>
    </row>
    <row r="2" spans="1:7" ht="12.75">
      <c r="A2" s="12" t="s">
        <v>1</v>
      </c>
      <c r="B2" s="12"/>
      <c r="C2" s="1"/>
      <c r="D2" s="1"/>
      <c r="E2" s="1"/>
      <c r="F2" s="1"/>
      <c r="G2" s="1"/>
    </row>
    <row r="3" spans="1:7" ht="12.75">
      <c r="A3" s="12"/>
      <c r="B3" s="12"/>
      <c r="C3" s="1"/>
      <c r="D3" s="1"/>
      <c r="E3" s="1"/>
      <c r="F3" s="1"/>
      <c r="G3" s="1"/>
    </row>
    <row r="4" spans="1:7" ht="12.75">
      <c r="A4" s="12" t="s">
        <v>108</v>
      </c>
      <c r="B4" s="12"/>
      <c r="C4" s="1"/>
      <c r="D4" s="1"/>
      <c r="E4" s="1"/>
      <c r="F4" s="1"/>
      <c r="G4" s="1"/>
    </row>
    <row r="5" spans="1:7" ht="12.75">
      <c r="A5" s="12" t="s">
        <v>2</v>
      </c>
      <c r="B5" s="12"/>
      <c r="C5" s="1"/>
      <c r="D5" s="1"/>
      <c r="E5" s="1"/>
      <c r="F5" s="1"/>
      <c r="G5" s="1"/>
    </row>
    <row r="6" spans="1:7" ht="13.5" thickBot="1">
      <c r="A6" s="12"/>
      <c r="B6" s="12"/>
      <c r="C6" s="1"/>
      <c r="D6" s="1"/>
      <c r="E6" s="1"/>
      <c r="F6" s="1"/>
      <c r="G6" s="1"/>
    </row>
    <row r="7" spans="1:8" ht="13.5" thickBot="1">
      <c r="A7" s="12"/>
      <c r="B7" s="29"/>
      <c r="C7" s="30"/>
      <c r="D7" s="31"/>
      <c r="E7" s="23" t="s">
        <v>76</v>
      </c>
      <c r="F7" s="2"/>
      <c r="G7" s="70" t="s">
        <v>77</v>
      </c>
      <c r="H7" s="32"/>
    </row>
    <row r="8" spans="1:8" ht="12.75">
      <c r="A8" s="51"/>
      <c r="B8" s="63"/>
      <c r="C8" s="25"/>
      <c r="D8" s="25"/>
      <c r="E8" s="64" t="s">
        <v>5</v>
      </c>
      <c r="F8" s="65" t="s">
        <v>6</v>
      </c>
      <c r="G8" s="64" t="s">
        <v>5</v>
      </c>
      <c r="H8" s="64" t="s">
        <v>6</v>
      </c>
    </row>
    <row r="9" spans="1:8" ht="12.75">
      <c r="A9" s="51"/>
      <c r="B9" s="63"/>
      <c r="C9" s="25"/>
      <c r="D9" s="25"/>
      <c r="E9" s="66" t="s">
        <v>7</v>
      </c>
      <c r="F9" s="65" t="s">
        <v>8</v>
      </c>
      <c r="G9" s="66" t="s">
        <v>9</v>
      </c>
      <c r="H9" s="66" t="s">
        <v>9</v>
      </c>
    </row>
    <row r="10" spans="1:8" ht="12.75">
      <c r="A10" s="51"/>
      <c r="B10" s="63"/>
      <c r="C10" s="25"/>
      <c r="D10" s="25"/>
      <c r="E10" s="66" t="s">
        <v>10</v>
      </c>
      <c r="F10" s="65" t="s">
        <v>7</v>
      </c>
      <c r="G10" s="24"/>
      <c r="H10" s="66"/>
    </row>
    <row r="11" spans="1:8" ht="12.75">
      <c r="A11" s="51"/>
      <c r="B11" s="63"/>
      <c r="C11" s="25"/>
      <c r="D11" s="25"/>
      <c r="E11" s="66" t="s">
        <v>93</v>
      </c>
      <c r="F11" s="65" t="str">
        <f>+H11</f>
        <v>30/6/2003</v>
      </c>
      <c r="G11" s="66" t="str">
        <f>E11</f>
        <v>30/6/2004</v>
      </c>
      <c r="H11" s="66" t="s">
        <v>94</v>
      </c>
    </row>
    <row r="12" spans="1:8" ht="12.75">
      <c r="A12" s="12"/>
      <c r="B12" s="67"/>
      <c r="C12" s="25"/>
      <c r="D12" s="25"/>
      <c r="E12" s="66" t="s">
        <v>12</v>
      </c>
      <c r="F12" s="65" t="s">
        <v>12</v>
      </c>
      <c r="G12" s="66" t="s">
        <v>12</v>
      </c>
      <c r="H12" s="66" t="s">
        <v>12</v>
      </c>
    </row>
    <row r="13" spans="1:8" ht="12.75">
      <c r="A13" s="12"/>
      <c r="B13" s="67"/>
      <c r="C13" s="25"/>
      <c r="D13" s="25"/>
      <c r="E13" s="68" t="s">
        <v>71</v>
      </c>
      <c r="F13" s="68" t="s">
        <v>71</v>
      </c>
      <c r="G13" s="68" t="s">
        <v>71</v>
      </c>
      <c r="H13" s="68" t="s">
        <v>71</v>
      </c>
    </row>
    <row r="14" spans="2:8" ht="13.5" thickBot="1">
      <c r="B14" s="34"/>
      <c r="C14" s="35"/>
      <c r="D14" s="35"/>
      <c r="E14" s="3"/>
      <c r="F14" s="37"/>
      <c r="G14" s="3"/>
      <c r="H14" s="3"/>
    </row>
    <row r="15" spans="1:8" ht="12.75">
      <c r="A15" s="38"/>
      <c r="B15" s="41" t="s">
        <v>13</v>
      </c>
      <c r="C15" s="25"/>
      <c r="D15" s="25"/>
      <c r="E15" s="17">
        <v>9952</v>
      </c>
      <c r="F15" s="17">
        <v>10186</v>
      </c>
      <c r="G15" s="17">
        <v>9952</v>
      </c>
      <c r="H15" s="17">
        <v>10186</v>
      </c>
    </row>
    <row r="16" spans="2:8" ht="12.75">
      <c r="B16" s="41"/>
      <c r="C16" s="25"/>
      <c r="D16" s="25"/>
      <c r="E16" s="4"/>
      <c r="F16" s="4"/>
      <c r="G16" s="4"/>
      <c r="H16" s="4"/>
    </row>
    <row r="17" spans="2:8" ht="12.75">
      <c r="B17" s="41" t="s">
        <v>15</v>
      </c>
      <c r="C17" s="25"/>
      <c r="D17" s="25"/>
      <c r="E17" s="4">
        <f>5090-64</f>
        <v>5026</v>
      </c>
      <c r="F17" s="4">
        <v>4302</v>
      </c>
      <c r="G17" s="4">
        <f>5090-64</f>
        <v>5026</v>
      </c>
      <c r="H17" s="4">
        <v>4302</v>
      </c>
    </row>
    <row r="18" spans="2:8" ht="12.75">
      <c r="B18" s="41"/>
      <c r="C18" s="25"/>
      <c r="D18" s="25"/>
      <c r="E18" s="4"/>
      <c r="F18" s="4"/>
      <c r="G18" s="4"/>
      <c r="H18" s="4"/>
    </row>
    <row r="19" spans="2:8" ht="12.75">
      <c r="B19" s="41" t="s">
        <v>95</v>
      </c>
      <c r="C19" s="25"/>
      <c r="D19" s="25"/>
      <c r="E19" s="4">
        <v>108</v>
      </c>
      <c r="F19" s="4">
        <v>31</v>
      </c>
      <c r="G19" s="4">
        <v>108</v>
      </c>
      <c r="H19" s="4">
        <v>31</v>
      </c>
    </row>
    <row r="20" spans="2:8" ht="12.75">
      <c r="B20" s="41"/>
      <c r="C20" s="25"/>
      <c r="D20" s="25"/>
      <c r="E20" s="5"/>
      <c r="F20" s="5"/>
      <c r="G20" s="5"/>
      <c r="H20" s="5"/>
    </row>
    <row r="21" spans="1:8" ht="12.75">
      <c r="A21" s="38"/>
      <c r="B21" s="41" t="s">
        <v>96</v>
      </c>
      <c r="C21" s="25"/>
      <c r="D21" s="25"/>
      <c r="E21" s="4">
        <f>-879+64</f>
        <v>-815</v>
      </c>
      <c r="F21" s="4">
        <v>117</v>
      </c>
      <c r="G21" s="4">
        <f>-879+64</f>
        <v>-815</v>
      </c>
      <c r="H21" s="4">
        <v>117</v>
      </c>
    </row>
    <row r="22" spans="2:8" ht="12.75">
      <c r="B22" s="41"/>
      <c r="C22" s="25"/>
      <c r="D22" s="25"/>
      <c r="E22" s="4"/>
      <c r="F22" s="4"/>
      <c r="G22" s="4"/>
      <c r="H22" s="4"/>
    </row>
    <row r="23" spans="2:8" ht="12.75">
      <c r="B23" s="41" t="s">
        <v>16</v>
      </c>
      <c r="C23" s="25"/>
      <c r="D23" s="25"/>
      <c r="E23" s="4">
        <v>64</v>
      </c>
      <c r="F23" s="4">
        <v>54</v>
      </c>
      <c r="G23" s="4">
        <v>64</v>
      </c>
      <c r="H23" s="4">
        <v>54</v>
      </c>
    </row>
    <row r="24" spans="2:8" ht="12.75">
      <c r="B24" s="41"/>
      <c r="C24" s="25"/>
      <c r="D24" s="25"/>
      <c r="E24" s="4"/>
      <c r="F24" s="4"/>
      <c r="G24" s="4"/>
      <c r="H24" s="4"/>
    </row>
    <row r="25" spans="2:8" ht="12.75">
      <c r="B25" s="41"/>
      <c r="C25" s="25"/>
      <c r="D25" s="25"/>
      <c r="E25" s="4"/>
      <c r="F25" s="4"/>
      <c r="G25" s="4"/>
      <c r="H25" s="4"/>
    </row>
    <row r="26" spans="2:8" ht="12.75">
      <c r="B26" s="41" t="s">
        <v>17</v>
      </c>
      <c r="C26" s="25"/>
      <c r="D26" s="25"/>
      <c r="E26" s="4"/>
      <c r="F26" s="4"/>
      <c r="G26" s="4"/>
      <c r="H26" s="4"/>
    </row>
    <row r="27" spans="2:8" ht="12.75">
      <c r="B27" s="53" t="s">
        <v>79</v>
      </c>
      <c r="C27" s="25"/>
      <c r="D27" s="25"/>
      <c r="E27" s="4">
        <v>0</v>
      </c>
      <c r="F27" s="4">
        <v>-85</v>
      </c>
      <c r="G27" s="4">
        <v>0</v>
      </c>
      <c r="H27" s="4">
        <v>-85</v>
      </c>
    </row>
    <row r="28" spans="2:8" ht="12.75">
      <c r="B28" s="41"/>
      <c r="C28" s="25"/>
      <c r="D28" s="25"/>
      <c r="E28" s="5"/>
      <c r="F28" s="5"/>
      <c r="G28" s="5"/>
      <c r="H28" s="5"/>
    </row>
    <row r="29" spans="2:8" ht="12.75">
      <c r="B29" s="41" t="s">
        <v>97</v>
      </c>
      <c r="C29" s="25"/>
      <c r="D29" s="25"/>
      <c r="E29" s="4">
        <f>+E21-E23+E27+E24</f>
        <v>-879</v>
      </c>
      <c r="F29" s="4">
        <f>+F21-F23+F27+F24</f>
        <v>-22</v>
      </c>
      <c r="G29" s="4">
        <f>+G21-G23+G27+G24</f>
        <v>-879</v>
      </c>
      <c r="H29" s="4">
        <f>+H21-H23+H27+H24</f>
        <v>-22</v>
      </c>
    </row>
    <row r="30" spans="2:8" ht="12.75">
      <c r="B30" s="41"/>
      <c r="C30" s="25"/>
      <c r="D30" s="25"/>
      <c r="E30" s="4"/>
      <c r="F30" s="4"/>
      <c r="G30" s="4"/>
      <c r="H30" s="4"/>
    </row>
    <row r="31" spans="2:8" ht="12.75">
      <c r="B31" s="41" t="s">
        <v>18</v>
      </c>
      <c r="C31" s="25"/>
      <c r="D31" s="25"/>
      <c r="E31" s="4">
        <v>28</v>
      </c>
      <c r="F31" s="4">
        <v>202</v>
      </c>
      <c r="G31" s="4">
        <v>28</v>
      </c>
      <c r="H31" s="4">
        <v>202</v>
      </c>
    </row>
    <row r="32" spans="2:8" ht="12.75">
      <c r="B32" s="41"/>
      <c r="C32" s="25"/>
      <c r="D32" s="25"/>
      <c r="E32" s="5"/>
      <c r="F32" s="5"/>
      <c r="G32" s="5"/>
      <c r="H32" s="5"/>
    </row>
    <row r="33" spans="2:8" ht="12.75">
      <c r="B33" s="41" t="s">
        <v>98</v>
      </c>
      <c r="C33" s="25"/>
      <c r="D33" s="25"/>
      <c r="E33" s="4">
        <f>+E29-E31</f>
        <v>-907</v>
      </c>
      <c r="F33" s="4">
        <f>+F29-F31</f>
        <v>-224</v>
      </c>
      <c r="G33" s="4">
        <f>+G29-G31</f>
        <v>-907</v>
      </c>
      <c r="H33" s="4">
        <f>+H29-H31</f>
        <v>-224</v>
      </c>
    </row>
    <row r="34" spans="2:8" ht="12.75">
      <c r="B34" s="41"/>
      <c r="C34" s="25"/>
      <c r="D34" s="25"/>
      <c r="E34" s="4"/>
      <c r="F34" s="4"/>
      <c r="G34" s="4"/>
      <c r="H34" s="4"/>
    </row>
    <row r="35" spans="2:8" ht="12.75">
      <c r="B35" s="41" t="s">
        <v>19</v>
      </c>
      <c r="C35" s="25"/>
      <c r="D35" s="25"/>
      <c r="E35" s="4">
        <v>-12</v>
      </c>
      <c r="F35" s="4">
        <v>-9</v>
      </c>
      <c r="G35" s="4">
        <v>-12</v>
      </c>
      <c r="H35" s="4">
        <v>-9</v>
      </c>
    </row>
    <row r="36" spans="2:8" ht="12.75">
      <c r="B36" s="41"/>
      <c r="C36" s="25"/>
      <c r="D36" s="25"/>
      <c r="E36" s="5"/>
      <c r="F36" s="5"/>
      <c r="G36" s="5"/>
      <c r="H36" s="5"/>
    </row>
    <row r="37" spans="2:8" ht="13.5" thickBot="1">
      <c r="B37" s="41" t="s">
        <v>91</v>
      </c>
      <c r="C37" s="25"/>
      <c r="D37" s="25"/>
      <c r="E37" s="3">
        <f>+E33-E35</f>
        <v>-895</v>
      </c>
      <c r="F37" s="47">
        <f>+F33-F35</f>
        <v>-215</v>
      </c>
      <c r="G37" s="3">
        <f>+G33-G35</f>
        <v>-895</v>
      </c>
      <c r="H37" s="47">
        <f>+H33-H35</f>
        <v>-215</v>
      </c>
    </row>
    <row r="38" spans="2:8" ht="12.75">
      <c r="B38" s="41"/>
      <c r="C38" s="25"/>
      <c r="D38" s="25"/>
      <c r="E38" s="4"/>
      <c r="F38" s="4"/>
      <c r="G38" s="4"/>
      <c r="H38" s="4"/>
    </row>
    <row r="39" spans="2:8" ht="12.75">
      <c r="B39" s="41" t="s">
        <v>107</v>
      </c>
      <c r="C39" s="25"/>
      <c r="D39" s="25"/>
      <c r="E39" s="6">
        <f>+E37/72933*100</f>
        <v>-1.227153689002235</v>
      </c>
      <c r="F39" s="6">
        <v>-0.29</v>
      </c>
      <c r="G39" s="6">
        <f>+G37/72933*100</f>
        <v>-1.227153689002235</v>
      </c>
      <c r="H39" s="6">
        <v>-0.29</v>
      </c>
    </row>
    <row r="40" spans="2:8" ht="12.75">
      <c r="B40" s="41" t="s">
        <v>82</v>
      </c>
      <c r="C40" s="25"/>
      <c r="D40" s="25"/>
      <c r="E40" s="7" t="s">
        <v>14</v>
      </c>
      <c r="F40" s="7" t="s">
        <v>14</v>
      </c>
      <c r="G40" s="7" t="s">
        <v>14</v>
      </c>
      <c r="H40" s="7" t="s">
        <v>14</v>
      </c>
    </row>
    <row r="41" spans="2:8" ht="13.5" thickBot="1">
      <c r="B41" s="54"/>
      <c r="C41" s="35"/>
      <c r="D41" s="35"/>
      <c r="E41" s="3"/>
      <c r="F41" s="3"/>
      <c r="G41" s="3"/>
      <c r="H41" s="3"/>
    </row>
    <row r="42" spans="5:8" ht="12.75">
      <c r="E42" s="8"/>
      <c r="G42" s="8"/>
      <c r="H42" s="8"/>
    </row>
    <row r="43" spans="5:8" ht="12.75">
      <c r="E43" s="8"/>
      <c r="G43" s="8"/>
      <c r="H43" s="8"/>
    </row>
    <row r="44" spans="1:8" ht="12.75">
      <c r="A44" s="12" t="s">
        <v>72</v>
      </c>
      <c r="E44" s="8"/>
      <c r="G44" s="8"/>
      <c r="H44" s="8"/>
    </row>
    <row r="45" spans="1:8" ht="12.75">
      <c r="A45" s="12" t="s">
        <v>99</v>
      </c>
      <c r="E45" s="8"/>
      <c r="G45" s="8"/>
      <c r="H45" s="8"/>
    </row>
    <row r="46" spans="5:8" ht="12.75">
      <c r="E46" s="8"/>
      <c r="G46" s="8"/>
      <c r="H46" s="8"/>
    </row>
    <row r="47" spans="5:8" ht="12.75">
      <c r="E47" s="8"/>
      <c r="G47" s="8"/>
      <c r="H47" s="8"/>
    </row>
    <row r="48" spans="5:8" ht="12.75">
      <c r="E48" s="8"/>
      <c r="G48" s="8"/>
      <c r="H48" s="8"/>
    </row>
    <row r="49" spans="5:8" ht="12.75">
      <c r="E49" s="8"/>
      <c r="G49" s="8"/>
      <c r="H49" s="8"/>
    </row>
    <row r="50" spans="5:8" ht="12.75">
      <c r="E50" s="8"/>
      <c r="G50" s="8"/>
      <c r="H50" s="8"/>
    </row>
    <row r="51" spans="5:8" ht="12.75">
      <c r="E51" s="8"/>
      <c r="G51" s="8"/>
      <c r="H51" s="8"/>
    </row>
    <row r="52" spans="5:8" ht="12.75">
      <c r="E52" s="8"/>
      <c r="G52" s="8"/>
      <c r="H52" s="8"/>
    </row>
    <row r="53" spans="5:8" ht="12.75">
      <c r="E53" s="8"/>
      <c r="G53" s="8"/>
      <c r="H53" s="8"/>
    </row>
    <row r="54" spans="5:8" ht="12.75">
      <c r="E54" s="8"/>
      <c r="G54" s="8"/>
      <c r="H54" s="8"/>
    </row>
    <row r="55" spans="5:8" ht="12.75">
      <c r="E55" s="8"/>
      <c r="G55" s="8"/>
      <c r="H55" s="8"/>
    </row>
    <row r="57" spans="1:5" ht="12.75">
      <c r="A57" s="12" t="s">
        <v>0</v>
      </c>
      <c r="D57" s="8"/>
      <c r="E57" s="8"/>
    </row>
    <row r="58" spans="1:5" ht="12.75">
      <c r="A58" s="12" t="s">
        <v>70</v>
      </c>
      <c r="D58" s="8"/>
      <c r="E58" s="8"/>
    </row>
    <row r="59" spans="1:5" ht="12.75">
      <c r="A59" s="12"/>
      <c r="D59" s="8"/>
      <c r="E59" s="8"/>
    </row>
    <row r="60" spans="4:7" ht="12.75">
      <c r="D60" s="8"/>
      <c r="F60" s="9" t="s">
        <v>20</v>
      </c>
      <c r="G60" s="61" t="s">
        <v>50</v>
      </c>
    </row>
    <row r="61" spans="4:7" ht="12.75">
      <c r="D61" s="8"/>
      <c r="F61" s="9" t="s">
        <v>21</v>
      </c>
      <c r="G61" s="9" t="s">
        <v>21</v>
      </c>
    </row>
    <row r="62" spans="4:7" ht="12.75">
      <c r="D62" s="8"/>
      <c r="F62" s="9" t="s">
        <v>104</v>
      </c>
      <c r="G62" s="9" t="s">
        <v>115</v>
      </c>
    </row>
    <row r="63" spans="4:7" ht="12.75">
      <c r="D63" s="8"/>
      <c r="F63" s="9" t="str">
        <f>+E11</f>
        <v>30/6/2004</v>
      </c>
      <c r="G63" s="9" t="s">
        <v>109</v>
      </c>
    </row>
    <row r="64" spans="4:7" ht="12.75">
      <c r="D64" s="8"/>
      <c r="F64" s="9" t="s">
        <v>12</v>
      </c>
      <c r="G64" s="9" t="s">
        <v>12</v>
      </c>
    </row>
    <row r="65" spans="4:7" ht="12.75">
      <c r="D65" s="8"/>
      <c r="F65" s="9" t="s">
        <v>62</v>
      </c>
      <c r="G65" s="9" t="s">
        <v>63</v>
      </c>
    </row>
    <row r="66" spans="4:7" ht="12.75">
      <c r="D66" s="8"/>
      <c r="G66" s="8"/>
    </row>
    <row r="67" spans="1:8" ht="12.75">
      <c r="A67" s="38"/>
      <c r="B67" s="13" t="s">
        <v>22</v>
      </c>
      <c r="D67" s="8"/>
      <c r="F67" s="8">
        <v>5916</v>
      </c>
      <c r="G67" s="8">
        <v>5699</v>
      </c>
      <c r="H67" s="16"/>
    </row>
    <row r="68" spans="1:8" ht="12.75">
      <c r="A68" s="38"/>
      <c r="B68" s="13" t="s">
        <v>100</v>
      </c>
      <c r="D68" s="8"/>
      <c r="F68" s="8">
        <v>7659</v>
      </c>
      <c r="G68" s="8">
        <v>7659</v>
      </c>
      <c r="H68" s="16"/>
    </row>
    <row r="69" spans="1:8" ht="12.75">
      <c r="A69" s="38"/>
      <c r="B69" s="13" t="s">
        <v>23</v>
      </c>
      <c r="D69" s="8"/>
      <c r="F69" s="8">
        <v>121051</v>
      </c>
      <c r="G69" s="8">
        <v>119509</v>
      </c>
      <c r="H69" s="16"/>
    </row>
    <row r="70" spans="1:8" ht="12.75">
      <c r="A70" s="38"/>
      <c r="D70" s="8"/>
      <c r="G70" s="8"/>
      <c r="H70" s="16"/>
    </row>
    <row r="71" spans="1:8" ht="12.75">
      <c r="A71" s="38"/>
      <c r="B71" s="55" t="s">
        <v>24</v>
      </c>
      <c r="D71" s="8"/>
      <c r="G71" s="8"/>
      <c r="H71" s="16"/>
    </row>
    <row r="72" spans="3:8" ht="12.75">
      <c r="C72" s="13" t="s">
        <v>86</v>
      </c>
      <c r="D72" s="8"/>
      <c r="E72" s="16"/>
      <c r="F72" s="8">
        <v>35508</v>
      </c>
      <c r="G72" s="8">
        <v>32385</v>
      </c>
      <c r="H72" s="16"/>
    </row>
    <row r="73" spans="3:8" ht="12.75">
      <c r="C73" s="13" t="s">
        <v>73</v>
      </c>
      <c r="D73" s="8"/>
      <c r="E73" s="16"/>
      <c r="F73" s="8">
        <f>9636+859+1</f>
        <v>10496</v>
      </c>
      <c r="G73" s="8">
        <f>10495+851</f>
        <v>11346</v>
      </c>
      <c r="H73" s="16"/>
    </row>
    <row r="74" spans="3:8" ht="12.75">
      <c r="C74" s="13" t="s">
        <v>84</v>
      </c>
      <c r="D74" s="8"/>
      <c r="E74" s="16"/>
      <c r="F74" s="8">
        <v>508</v>
      </c>
      <c r="G74" s="8">
        <v>212</v>
      </c>
      <c r="H74" s="16"/>
    </row>
    <row r="75" spans="3:8" ht="12.75">
      <c r="C75" s="13" t="s">
        <v>85</v>
      </c>
      <c r="D75" s="8"/>
      <c r="E75" s="16"/>
      <c r="F75" s="8">
        <f>34500+4360</f>
        <v>38860</v>
      </c>
      <c r="G75" s="8">
        <v>38381</v>
      </c>
      <c r="H75" s="16"/>
    </row>
    <row r="76" spans="3:8" ht="12.75">
      <c r="C76" s="13" t="s">
        <v>25</v>
      </c>
      <c r="D76" s="8"/>
      <c r="E76" s="16"/>
      <c r="F76" s="8">
        <v>402</v>
      </c>
      <c r="G76" s="8">
        <f>2690+746</f>
        <v>3436</v>
      </c>
      <c r="H76" s="16"/>
    </row>
    <row r="77" spans="3:8" ht="12.75">
      <c r="C77" s="13" t="s">
        <v>69</v>
      </c>
      <c r="D77" s="8"/>
      <c r="E77" s="16"/>
      <c r="F77" s="8">
        <v>2879</v>
      </c>
      <c r="G77" s="8">
        <v>2632</v>
      </c>
      <c r="H77" s="16"/>
    </row>
    <row r="78" spans="4:8" ht="12.75">
      <c r="D78" s="8"/>
      <c r="G78" s="8"/>
      <c r="H78" s="16"/>
    </row>
    <row r="79" spans="4:8" ht="12.75">
      <c r="D79" s="8"/>
      <c r="F79" s="10">
        <f>SUM(F72:F78)</f>
        <v>88653</v>
      </c>
      <c r="G79" s="10">
        <f>SUM(G72:G78)</f>
        <v>88392</v>
      </c>
      <c r="H79" s="16"/>
    </row>
    <row r="80" spans="4:8" ht="12.75">
      <c r="D80" s="8"/>
      <c r="G80" s="8"/>
      <c r="H80" s="16"/>
    </row>
    <row r="81" spans="1:8" ht="12.75">
      <c r="A81" s="38"/>
      <c r="B81" s="14" t="s">
        <v>26</v>
      </c>
      <c r="D81" s="8"/>
      <c r="G81" s="8"/>
      <c r="H81" s="16"/>
    </row>
    <row r="82" spans="3:8" ht="12.75">
      <c r="C82" s="13" t="s">
        <v>27</v>
      </c>
      <c r="D82" s="8"/>
      <c r="F82" s="8">
        <f>7564+14987</f>
        <v>22551</v>
      </c>
      <c r="G82" s="8">
        <v>22976</v>
      </c>
      <c r="H82" s="16"/>
    </row>
    <row r="83" spans="3:8" ht="12.75">
      <c r="C83" s="13" t="s">
        <v>74</v>
      </c>
      <c r="D83" s="8"/>
      <c r="F83" s="8">
        <f>17318+16279+161</f>
        <v>33758</v>
      </c>
      <c r="G83" s="8">
        <f>13835+15143</f>
        <v>28978</v>
      </c>
      <c r="H83" s="16"/>
    </row>
    <row r="84" spans="3:8" ht="12.75">
      <c r="C84" s="13" t="s">
        <v>18</v>
      </c>
      <c r="D84" s="8"/>
      <c r="F84" s="8">
        <v>1249</v>
      </c>
      <c r="G84" s="8">
        <v>1558</v>
      </c>
      <c r="H84" s="16"/>
    </row>
    <row r="85" spans="4:8" ht="12.75">
      <c r="D85" s="8"/>
      <c r="G85" s="8"/>
      <c r="H85" s="16"/>
    </row>
    <row r="86" spans="4:8" ht="12.75">
      <c r="D86" s="8"/>
      <c r="F86" s="10">
        <f>SUM(F82:F85)</f>
        <v>57558</v>
      </c>
      <c r="G86" s="10">
        <f>SUM(G82:G85)</f>
        <v>53512</v>
      </c>
      <c r="H86" s="16"/>
    </row>
    <row r="87" spans="4:8" ht="12.75">
      <c r="D87" s="8"/>
      <c r="G87" s="8"/>
      <c r="H87" s="16"/>
    </row>
    <row r="88" spans="1:8" ht="12.75">
      <c r="A88" s="38"/>
      <c r="B88" s="13" t="s">
        <v>87</v>
      </c>
      <c r="D88" s="8"/>
      <c r="F88" s="8">
        <f>+F79-F86</f>
        <v>31095</v>
      </c>
      <c r="G88" s="8">
        <f>+G79-G86</f>
        <v>34880</v>
      </c>
      <c r="H88" s="16"/>
    </row>
    <row r="89" spans="4:8" ht="12.75">
      <c r="D89" s="8"/>
      <c r="G89" s="8"/>
      <c r="H89" s="16"/>
    </row>
    <row r="90" spans="1:8" ht="13.5" thickBot="1">
      <c r="A90" s="12"/>
      <c r="B90" s="12"/>
      <c r="C90" s="12"/>
      <c r="D90" s="1"/>
      <c r="F90" s="11">
        <f>SUM(F67:F70)+F88</f>
        <v>165721</v>
      </c>
      <c r="G90" s="11">
        <f>SUM(G67:G70)+G88</f>
        <v>167747</v>
      </c>
      <c r="H90" s="16"/>
    </row>
    <row r="91" spans="4:8" ht="13.5" thickTop="1">
      <c r="D91" s="8"/>
      <c r="G91" s="8"/>
      <c r="H91" s="16"/>
    </row>
    <row r="92" spans="1:8" ht="12.75">
      <c r="A92" s="38"/>
      <c r="B92" s="13" t="s">
        <v>28</v>
      </c>
      <c r="D92" s="8"/>
      <c r="G92" s="8"/>
      <c r="H92" s="16"/>
    </row>
    <row r="93" spans="2:8" ht="12.75">
      <c r="B93" s="13" t="s">
        <v>29</v>
      </c>
      <c r="D93" s="8"/>
      <c r="F93" s="8">
        <v>72933</v>
      </c>
      <c r="G93" s="8">
        <v>72933</v>
      </c>
      <c r="H93" s="16"/>
    </row>
    <row r="94" spans="2:8" ht="12.75">
      <c r="B94" s="13" t="s">
        <v>30</v>
      </c>
      <c r="D94" s="8"/>
      <c r="F94" s="8">
        <f>+F177+G177</f>
        <v>40905</v>
      </c>
      <c r="G94" s="8">
        <v>41800</v>
      </c>
      <c r="H94" s="16"/>
    </row>
    <row r="95" spans="4:8" ht="12.75">
      <c r="D95" s="8"/>
      <c r="G95" s="8"/>
      <c r="H95" s="16"/>
    </row>
    <row r="96" spans="4:8" ht="12.75">
      <c r="D96" s="8"/>
      <c r="F96" s="10">
        <f>SUM(F93:F95)</f>
        <v>113838</v>
      </c>
      <c r="G96" s="10">
        <f>SUM(G93:G95)</f>
        <v>114733</v>
      </c>
      <c r="H96" s="16"/>
    </row>
    <row r="97" spans="4:8" ht="12.75">
      <c r="D97" s="8"/>
      <c r="G97" s="8"/>
      <c r="H97" s="16"/>
    </row>
    <row r="98" spans="1:8" ht="12.75">
      <c r="A98" s="38"/>
      <c r="B98" s="13" t="s">
        <v>32</v>
      </c>
      <c r="D98" s="8"/>
      <c r="F98" s="8">
        <v>135</v>
      </c>
      <c r="G98" s="8">
        <v>147</v>
      </c>
      <c r="H98" s="16"/>
    </row>
    <row r="99" spans="4:8" ht="12.75">
      <c r="D99" s="8"/>
      <c r="G99" s="8"/>
      <c r="H99" s="16"/>
    </row>
    <row r="100" spans="1:8" ht="12.75">
      <c r="A100" s="38"/>
      <c r="B100" s="13" t="s">
        <v>33</v>
      </c>
      <c r="D100" s="8"/>
      <c r="F100" s="8">
        <f>49052+433</f>
        <v>49485</v>
      </c>
      <c r="G100" s="8">
        <v>50604</v>
      </c>
      <c r="H100" s="16"/>
    </row>
    <row r="101" spans="4:8" ht="12.75">
      <c r="D101" s="8"/>
      <c r="G101" s="8"/>
      <c r="H101" s="16"/>
    </row>
    <row r="102" spans="1:8" ht="12.75">
      <c r="A102" s="38"/>
      <c r="B102" s="13" t="s">
        <v>34</v>
      </c>
      <c r="D102" s="8"/>
      <c r="F102" s="8">
        <v>2263</v>
      </c>
      <c r="G102" s="8">
        <v>2263</v>
      </c>
      <c r="H102" s="16"/>
    </row>
    <row r="103" spans="4:8" ht="12.75">
      <c r="D103" s="8"/>
      <c r="G103" s="8"/>
      <c r="H103" s="16"/>
    </row>
    <row r="104" spans="1:8" ht="13.5" thickBot="1">
      <c r="A104" s="12"/>
      <c r="B104" s="12"/>
      <c r="C104" s="12"/>
      <c r="D104" s="1"/>
      <c r="F104" s="11">
        <f>SUM(F96:F103)</f>
        <v>165721</v>
      </c>
      <c r="G104" s="11">
        <f>SUM(G96:G103)</f>
        <v>167747</v>
      </c>
      <c r="H104" s="16"/>
    </row>
    <row r="105" spans="4:8" ht="13.5" thickTop="1">
      <c r="D105" s="8"/>
      <c r="F105" s="8">
        <f>+F104-F90</f>
        <v>0</v>
      </c>
      <c r="G105" s="8">
        <f>+G104-G90</f>
        <v>0</v>
      </c>
      <c r="H105" s="16"/>
    </row>
    <row r="106" spans="1:8" ht="13.5" thickBot="1">
      <c r="A106" s="52"/>
      <c r="B106" s="12" t="s">
        <v>45</v>
      </c>
      <c r="C106" s="12"/>
      <c r="D106" s="1"/>
      <c r="F106" s="58">
        <f>+(SUM(F93:F94)-F68)/F93</f>
        <v>1.455843034017523</v>
      </c>
      <c r="G106" s="58">
        <f>+(SUM(G93:G94)-G68)/G93</f>
        <v>1.4681145709075454</v>
      </c>
      <c r="H106" s="16"/>
    </row>
    <row r="107" spans="4:8" ht="13.5" thickTop="1">
      <c r="D107" s="8"/>
      <c r="G107" s="8"/>
      <c r="H107" s="16"/>
    </row>
    <row r="108" spans="4:8" ht="12.75">
      <c r="D108" s="8"/>
      <c r="G108" s="8"/>
      <c r="H108" s="16"/>
    </row>
    <row r="109" spans="1:8" ht="12.75">
      <c r="A109" s="12" t="s">
        <v>72</v>
      </c>
      <c r="D109" s="8"/>
      <c r="G109" s="8"/>
      <c r="H109" s="16"/>
    </row>
    <row r="110" spans="1:8" ht="12.75">
      <c r="A110" s="12" t="s">
        <v>99</v>
      </c>
      <c r="D110" s="8"/>
      <c r="G110" s="8"/>
      <c r="H110" s="16"/>
    </row>
    <row r="111" spans="1:8" ht="12.75">
      <c r="A111" s="12"/>
      <c r="D111" s="8"/>
      <c r="G111" s="8"/>
      <c r="H111" s="16"/>
    </row>
    <row r="112" spans="1:8" ht="12.75">
      <c r="A112" s="12"/>
      <c r="D112" s="8"/>
      <c r="G112" s="8"/>
      <c r="H112" s="16"/>
    </row>
    <row r="113" spans="1:8" ht="12.75">
      <c r="A113" s="12"/>
      <c r="D113" s="8"/>
      <c r="G113" s="8"/>
      <c r="H113" s="16"/>
    </row>
    <row r="114" ht="12.75">
      <c r="H114" s="16"/>
    </row>
    <row r="115" spans="1:8" ht="12.75">
      <c r="A115" s="12" t="str">
        <f>+A1</f>
        <v>JOHN MASTER INDUSTRIES BERHAD - CO . NO. 114842-H</v>
      </c>
      <c r="H115" s="16"/>
    </row>
    <row r="116" spans="1:8" ht="12.75">
      <c r="A116" s="12" t="s">
        <v>105</v>
      </c>
      <c r="H116" s="16"/>
    </row>
    <row r="117" ht="12.75">
      <c r="A117" s="12" t="s">
        <v>2</v>
      </c>
    </row>
    <row r="118" ht="12.75">
      <c r="A118" s="12"/>
    </row>
    <row r="119" spans="6:7" ht="12.75">
      <c r="F119" s="9" t="s">
        <v>20</v>
      </c>
      <c r="G119" s="9" t="s">
        <v>20</v>
      </c>
    </row>
    <row r="120" spans="6:7" ht="12.75">
      <c r="F120" s="9" t="s">
        <v>21</v>
      </c>
      <c r="G120" s="9" t="s">
        <v>21</v>
      </c>
    </row>
    <row r="121" spans="6:7" ht="12.75">
      <c r="F121" s="9" t="s">
        <v>104</v>
      </c>
      <c r="G121" s="9" t="s">
        <v>104</v>
      </c>
    </row>
    <row r="122" spans="6:7" ht="12.75">
      <c r="F122" s="9" t="str">
        <f>+E11</f>
        <v>30/6/2004</v>
      </c>
      <c r="G122" s="9" t="str">
        <f>+F11</f>
        <v>30/6/2003</v>
      </c>
    </row>
    <row r="123" spans="6:7" ht="12.75">
      <c r="F123" s="9" t="s">
        <v>12</v>
      </c>
      <c r="G123" s="9" t="s">
        <v>12</v>
      </c>
    </row>
    <row r="124" spans="6:7" ht="12.75">
      <c r="F124" s="9" t="s">
        <v>62</v>
      </c>
      <c r="G124" s="9" t="s">
        <v>62</v>
      </c>
    </row>
    <row r="126" ht="12.75">
      <c r="A126" s="12" t="s">
        <v>60</v>
      </c>
    </row>
    <row r="127" spans="2:7" ht="12.75">
      <c r="B127" s="13" t="s">
        <v>110</v>
      </c>
      <c r="F127" s="16">
        <f>+G29</f>
        <v>-879</v>
      </c>
      <c r="G127" s="16">
        <f>+H29</f>
        <v>-22</v>
      </c>
    </row>
    <row r="128" spans="2:7" ht="12.75">
      <c r="B128" s="13" t="s">
        <v>35</v>
      </c>
      <c r="F128" s="16">
        <f>273+3-20</f>
        <v>256</v>
      </c>
      <c r="G128" s="16">
        <v>314</v>
      </c>
    </row>
    <row r="129" spans="2:7" ht="12.75">
      <c r="B129" s="13" t="s">
        <v>67</v>
      </c>
      <c r="F129" s="16">
        <v>64</v>
      </c>
      <c r="G129" s="16">
        <v>54</v>
      </c>
    </row>
    <row r="130" spans="2:8" ht="12.75">
      <c r="B130" s="13" t="s">
        <v>68</v>
      </c>
      <c r="F130" s="16">
        <v>-2</v>
      </c>
      <c r="G130" s="16">
        <v>-1</v>
      </c>
      <c r="H130" s="16"/>
    </row>
    <row r="131" spans="2:7" ht="12.75">
      <c r="B131" s="13" t="s">
        <v>51</v>
      </c>
      <c r="D131" s="25"/>
      <c r="E131" s="50"/>
      <c r="F131" s="50">
        <f>-4063+1039</f>
        <v>-3024</v>
      </c>
      <c r="G131" s="50">
        <v>169</v>
      </c>
    </row>
    <row r="132" spans="2:7" ht="12.75">
      <c r="B132" s="13" t="s">
        <v>52</v>
      </c>
      <c r="D132" s="25"/>
      <c r="E132" s="25"/>
      <c r="F132" s="57">
        <f>SUM(F127:F131)</f>
        <v>-3585</v>
      </c>
      <c r="G132" s="57">
        <f>SUM(G127:G131)</f>
        <v>514</v>
      </c>
    </row>
    <row r="133" spans="4:6" ht="12.75">
      <c r="D133" s="25"/>
      <c r="E133" s="25"/>
      <c r="F133" s="13"/>
    </row>
    <row r="134" spans="3:7" ht="12.75">
      <c r="C134" s="13" t="s">
        <v>65</v>
      </c>
      <c r="D134" s="25"/>
      <c r="E134" s="25"/>
      <c r="F134" s="16">
        <f>-F129</f>
        <v>-64</v>
      </c>
      <c r="G134" s="16">
        <v>-54</v>
      </c>
    </row>
    <row r="135" spans="3:7" ht="12.75">
      <c r="C135" s="13" t="s">
        <v>66</v>
      </c>
      <c r="D135" s="25"/>
      <c r="E135" s="25"/>
      <c r="F135" s="16">
        <v>-633</v>
      </c>
      <c r="G135" s="16">
        <v>-591</v>
      </c>
    </row>
    <row r="136" spans="4:7" ht="12.75">
      <c r="D136" s="25"/>
      <c r="E136" s="25"/>
      <c r="F136" s="56"/>
      <c r="G136" s="56"/>
    </row>
    <row r="137" spans="2:8" ht="12.75">
      <c r="B137" s="13" t="s">
        <v>88</v>
      </c>
      <c r="D137" s="25"/>
      <c r="E137" s="25"/>
      <c r="F137" s="57">
        <f>SUM(F132:F136)</f>
        <v>-4282</v>
      </c>
      <c r="G137" s="57">
        <f>SUM(G132:G136)</f>
        <v>-131</v>
      </c>
      <c r="H137" s="12"/>
    </row>
    <row r="138" spans="4:6" ht="12.75">
      <c r="D138" s="25"/>
      <c r="E138" s="25"/>
      <c r="F138" s="13"/>
    </row>
    <row r="139" spans="1:6" ht="12.75">
      <c r="A139" s="12" t="s">
        <v>53</v>
      </c>
      <c r="B139" s="14"/>
      <c r="D139" s="25"/>
      <c r="E139" s="25"/>
      <c r="F139" s="13"/>
    </row>
    <row r="140" spans="2:7" ht="12.75">
      <c r="B140" s="13" t="s">
        <v>89</v>
      </c>
      <c r="D140" s="25"/>
      <c r="E140" s="25"/>
      <c r="F140" s="16">
        <f>-493+21</f>
        <v>-472</v>
      </c>
      <c r="G140" s="16">
        <v>-130</v>
      </c>
    </row>
    <row r="141" spans="2:8" ht="12.75">
      <c r="B141" s="13" t="s">
        <v>36</v>
      </c>
      <c r="C141" s="12"/>
      <c r="D141" s="26"/>
      <c r="E141" s="26"/>
      <c r="F141" s="16">
        <f>-F130</f>
        <v>2</v>
      </c>
      <c r="G141" s="16">
        <v>1</v>
      </c>
      <c r="H141" s="12"/>
    </row>
    <row r="142" spans="2:7" ht="12.75">
      <c r="B142" s="13" t="s">
        <v>54</v>
      </c>
      <c r="D142" s="25"/>
      <c r="E142" s="25"/>
      <c r="F142" s="57">
        <f>SUM(F140:F141)</f>
        <v>-470</v>
      </c>
      <c r="G142" s="57">
        <f>SUM(G140:G141)</f>
        <v>-129</v>
      </c>
    </row>
    <row r="143" spans="4:6" ht="12.75">
      <c r="D143" s="25"/>
      <c r="E143" s="25"/>
      <c r="F143" s="13"/>
    </row>
    <row r="144" spans="1:6" ht="12.75">
      <c r="A144" s="12" t="s">
        <v>55</v>
      </c>
      <c r="B144" s="14"/>
      <c r="D144" s="25"/>
      <c r="E144" s="25"/>
      <c r="F144" s="13"/>
    </row>
    <row r="145" spans="2:8" ht="12.75">
      <c r="B145" s="13" t="s">
        <v>80</v>
      </c>
      <c r="C145" s="12"/>
      <c r="D145" s="26"/>
      <c r="E145" s="26"/>
      <c r="F145" s="16">
        <f>242-32</f>
        <v>210</v>
      </c>
      <c r="G145" s="8">
        <v>-26</v>
      </c>
      <c r="H145" s="12"/>
    </row>
    <row r="146" spans="2:7" ht="12.75">
      <c r="B146" s="13" t="s">
        <v>92</v>
      </c>
      <c r="D146" s="25"/>
      <c r="E146" s="25"/>
      <c r="F146" s="16">
        <v>-1025</v>
      </c>
      <c r="G146" s="16">
        <v>-880</v>
      </c>
    </row>
    <row r="147" spans="2:7" ht="12.75">
      <c r="B147" s="13" t="s">
        <v>61</v>
      </c>
      <c r="D147" s="25"/>
      <c r="E147" s="25"/>
      <c r="F147" s="57">
        <f>SUM(F145:F146)</f>
        <v>-815</v>
      </c>
      <c r="G147" s="57">
        <f>SUM(G145:G146)</f>
        <v>-906</v>
      </c>
    </row>
    <row r="148" spans="4:6" ht="12.75">
      <c r="D148" s="25"/>
      <c r="E148" s="25"/>
      <c r="F148" s="13"/>
    </row>
    <row r="149" spans="1:7" ht="12.75">
      <c r="A149" s="13" t="s">
        <v>56</v>
      </c>
      <c r="D149" s="25"/>
      <c r="E149" s="25"/>
      <c r="F149" s="16">
        <f>+F147+F142+F137</f>
        <v>-5567</v>
      </c>
      <c r="G149" s="16">
        <f>+G147+G142+G137</f>
        <v>-1166</v>
      </c>
    </row>
    <row r="150" spans="4:6" ht="12.75">
      <c r="D150" s="25"/>
      <c r="E150" s="25"/>
      <c r="F150" s="13"/>
    </row>
    <row r="151" spans="1:7" ht="12.75">
      <c r="A151" s="13" t="s">
        <v>57</v>
      </c>
      <c r="D151" s="25"/>
      <c r="E151" s="25"/>
      <c r="F151" s="8">
        <v>-1595</v>
      </c>
      <c r="G151" s="8">
        <v>-6121</v>
      </c>
    </row>
    <row r="152" spans="4:6" ht="12.75">
      <c r="D152" s="25"/>
      <c r="E152" s="25"/>
      <c r="F152" s="13"/>
    </row>
    <row r="153" spans="1:7" ht="12.75">
      <c r="A153" s="13" t="s">
        <v>58</v>
      </c>
      <c r="D153" s="25"/>
      <c r="E153" s="25"/>
      <c r="F153" s="10">
        <f>SUM(F148:F152)</f>
        <v>-7162</v>
      </c>
      <c r="G153" s="10">
        <f>SUM(G148:G152)</f>
        <v>-7287</v>
      </c>
    </row>
    <row r="154" spans="4:7" ht="12.75">
      <c r="D154" s="25"/>
      <c r="E154" s="25"/>
      <c r="F154" s="15">
        <f>-7162-F153</f>
        <v>0</v>
      </c>
      <c r="G154" s="15">
        <f>-7287-G153</f>
        <v>0</v>
      </c>
    </row>
    <row r="155" spans="4:7" ht="12.75">
      <c r="D155" s="25"/>
      <c r="E155" s="25"/>
      <c r="F155" s="15"/>
      <c r="G155" s="16"/>
    </row>
    <row r="156" spans="2:7" ht="12.75">
      <c r="B156" s="1"/>
      <c r="C156" s="1"/>
      <c r="D156" s="1"/>
      <c r="E156" s="1"/>
      <c r="F156" s="1"/>
      <c r="G156" s="62"/>
    </row>
    <row r="157" spans="1:7" ht="12.75">
      <c r="A157" s="12" t="s">
        <v>59</v>
      </c>
      <c r="B157" s="12"/>
      <c r="D157" s="25"/>
      <c r="E157" s="25"/>
      <c r="F157" s="15"/>
      <c r="G157" s="25"/>
    </row>
    <row r="158" spans="1:7" ht="12.75">
      <c r="A158" s="52" t="s">
        <v>75</v>
      </c>
      <c r="B158" s="12"/>
      <c r="D158" s="25"/>
      <c r="E158" s="25"/>
      <c r="F158" s="15"/>
      <c r="G158" s="25"/>
    </row>
    <row r="159" spans="4:7" ht="12.75">
      <c r="D159" s="25"/>
      <c r="E159" s="25"/>
      <c r="F159" s="15"/>
      <c r="G159" s="25"/>
    </row>
    <row r="160" spans="1:7" ht="12.75">
      <c r="A160" s="12" t="s">
        <v>72</v>
      </c>
      <c r="D160" s="25"/>
      <c r="E160" s="25"/>
      <c r="F160" s="15"/>
      <c r="G160" s="25"/>
    </row>
    <row r="161" spans="1:7" ht="12.75">
      <c r="A161" s="12" t="s">
        <v>99</v>
      </c>
      <c r="D161" s="25"/>
      <c r="E161" s="25"/>
      <c r="F161" s="13"/>
      <c r="G161" s="25"/>
    </row>
    <row r="163" ht="12.75">
      <c r="A163" s="12" t="str">
        <f>+A1</f>
        <v>JOHN MASTER INDUSTRIES BERHAD - CO . NO. 114842-H</v>
      </c>
    </row>
    <row r="164" ht="12.75">
      <c r="A164" s="12"/>
    </row>
    <row r="165" ht="12.75">
      <c r="A165" s="12" t="s">
        <v>106</v>
      </c>
    </row>
    <row r="166" ht="12.75">
      <c r="A166" s="12" t="s">
        <v>103</v>
      </c>
    </row>
    <row r="167" ht="12.75">
      <c r="A167" s="12" t="s">
        <v>2</v>
      </c>
    </row>
    <row r="168" ht="12.75">
      <c r="A168" s="12"/>
    </row>
    <row r="169" spans="5:7" ht="12.75">
      <c r="E169" s="52" t="s">
        <v>64</v>
      </c>
      <c r="F169" s="1"/>
      <c r="G169" s="52" t="s">
        <v>78</v>
      </c>
    </row>
    <row r="170" spans="5:8" ht="12.75">
      <c r="E170" s="51" t="s">
        <v>29</v>
      </c>
      <c r="F170" s="9" t="s">
        <v>31</v>
      </c>
      <c r="G170" s="51" t="s">
        <v>37</v>
      </c>
      <c r="H170" s="51" t="s">
        <v>38</v>
      </c>
    </row>
    <row r="171" spans="5:8" ht="12.75">
      <c r="E171" s="51"/>
      <c r="F171" s="9"/>
      <c r="G171" s="51" t="s">
        <v>39</v>
      </c>
      <c r="H171" s="51"/>
    </row>
    <row r="172" spans="5:8" ht="12.75">
      <c r="E172" s="51" t="s">
        <v>40</v>
      </c>
      <c r="F172" s="51" t="s">
        <v>40</v>
      </c>
      <c r="G172" s="51" t="s">
        <v>40</v>
      </c>
      <c r="H172" s="51" t="s">
        <v>40</v>
      </c>
    </row>
    <row r="174" spans="2:8" ht="12.75">
      <c r="B174" s="13" t="s">
        <v>101</v>
      </c>
      <c r="E174" s="8">
        <v>72933</v>
      </c>
      <c r="F174" s="8">
        <v>2656</v>
      </c>
      <c r="G174" s="8">
        <v>39144</v>
      </c>
      <c r="H174" s="8">
        <f>SUM(E174:G174)</f>
        <v>114733</v>
      </c>
    </row>
    <row r="175" spans="2:8" ht="12.75">
      <c r="B175" s="13" t="s">
        <v>90</v>
      </c>
      <c r="E175" s="8">
        <v>0</v>
      </c>
      <c r="F175" s="8">
        <v>0</v>
      </c>
      <c r="G175" s="8">
        <f>+G37</f>
        <v>-895</v>
      </c>
      <c r="H175" s="8">
        <f>SUM(E175:G175)</f>
        <v>-895</v>
      </c>
    </row>
    <row r="176" spans="5:8" ht="12.75">
      <c r="E176" s="8"/>
      <c r="G176" s="8"/>
      <c r="H176" s="8"/>
    </row>
    <row r="177" spans="2:8" ht="12.75">
      <c r="B177" s="13" t="s">
        <v>102</v>
      </c>
      <c r="E177" s="10">
        <f>SUM(E174:E176)</f>
        <v>72933</v>
      </c>
      <c r="F177" s="10">
        <f>SUM(F174:F176)</f>
        <v>2656</v>
      </c>
      <c r="G177" s="10">
        <f>SUM(G174:G176)</f>
        <v>38249</v>
      </c>
      <c r="H177" s="10">
        <f>SUM(H174:H176)</f>
        <v>113838</v>
      </c>
    </row>
    <row r="178" spans="7:8" ht="12.75">
      <c r="G178" s="16"/>
      <c r="H178" s="16">
        <f>+H177-F96</f>
        <v>0</v>
      </c>
    </row>
    <row r="179" spans="7:8" ht="12.75">
      <c r="G179" s="16"/>
      <c r="H179" s="16"/>
    </row>
    <row r="180" spans="2:8" ht="12.75">
      <c r="B180" s="13" t="s">
        <v>81</v>
      </c>
      <c r="E180" s="8">
        <v>72933</v>
      </c>
      <c r="F180" s="8">
        <v>2656</v>
      </c>
      <c r="G180" s="8">
        <v>39929</v>
      </c>
      <c r="H180" s="8">
        <f>SUM(E180:G180)</f>
        <v>115518</v>
      </c>
    </row>
    <row r="181" spans="2:8" ht="12.75">
      <c r="B181" s="13" t="s">
        <v>90</v>
      </c>
      <c r="E181" s="8">
        <v>0</v>
      </c>
      <c r="F181" s="8">
        <v>0</v>
      </c>
      <c r="G181" s="8">
        <v>-785</v>
      </c>
      <c r="H181" s="8">
        <f>SUM(E181:G181)</f>
        <v>-785</v>
      </c>
    </row>
    <row r="182" spans="5:8" ht="12.75">
      <c r="E182" s="8"/>
      <c r="G182" s="8"/>
      <c r="H182" s="8"/>
    </row>
    <row r="183" spans="2:8" ht="12.75">
      <c r="B183" s="13" t="s">
        <v>114</v>
      </c>
      <c r="E183" s="10">
        <f>SUM(E180:E182)</f>
        <v>72933</v>
      </c>
      <c r="F183" s="10">
        <f>SUM(F180:F182)</f>
        <v>2656</v>
      </c>
      <c r="G183" s="10">
        <f>SUM(G180:G182)</f>
        <v>39144</v>
      </c>
      <c r="H183" s="10">
        <f>SUM(H180:H182)</f>
        <v>114733</v>
      </c>
    </row>
    <row r="184" spans="5:8" ht="12.75">
      <c r="E184" s="8">
        <f>+E183-E174</f>
        <v>0</v>
      </c>
      <c r="F184" s="8">
        <f>+F183-F174</f>
        <v>0</v>
      </c>
      <c r="G184" s="8">
        <v>0</v>
      </c>
      <c r="H184" s="8">
        <f>114733-H183</f>
        <v>0</v>
      </c>
    </row>
    <row r="185" spans="7:8" ht="12.75">
      <c r="G185" s="16"/>
      <c r="H185" s="16"/>
    </row>
    <row r="186" ht="12.75">
      <c r="A186" s="12" t="s">
        <v>72</v>
      </c>
    </row>
    <row r="187" ht="12.75">
      <c r="A187" s="12" t="s">
        <v>99</v>
      </c>
    </row>
    <row r="189" spans="1:7" ht="12.75">
      <c r="A189" s="12" t="s">
        <v>0</v>
      </c>
      <c r="F189" s="13"/>
      <c r="G189" s="1"/>
    </row>
    <row r="190" spans="1:7" ht="12.75">
      <c r="A190" s="12" t="s">
        <v>1</v>
      </c>
      <c r="B190" s="12"/>
      <c r="C190" s="1"/>
      <c r="D190" s="1"/>
      <c r="E190" s="1"/>
      <c r="F190" s="1"/>
      <c r="G190" s="1"/>
    </row>
    <row r="191" spans="1:7" ht="12.75">
      <c r="A191" s="12"/>
      <c r="B191" s="12"/>
      <c r="C191" s="1"/>
      <c r="D191" s="1"/>
      <c r="E191" s="1"/>
      <c r="F191" s="1"/>
      <c r="G191" s="1"/>
    </row>
    <row r="192" spans="1:7" ht="12.75">
      <c r="A192" s="12" t="s">
        <v>41</v>
      </c>
      <c r="B192" s="12"/>
      <c r="C192" s="1"/>
      <c r="D192" s="1"/>
      <c r="E192" s="1"/>
      <c r="F192" s="1"/>
      <c r="G192" s="1"/>
    </row>
    <row r="193" spans="1:7" ht="12.75">
      <c r="A193" s="12" t="s">
        <v>2</v>
      </c>
      <c r="B193" s="12"/>
      <c r="C193" s="1"/>
      <c r="D193" s="1"/>
      <c r="E193" s="1"/>
      <c r="F193" s="1"/>
      <c r="G193" s="1"/>
    </row>
    <row r="194" spans="1:7" ht="13.5" thickBot="1">
      <c r="A194" s="12"/>
      <c r="B194" s="12"/>
      <c r="C194" s="1"/>
      <c r="D194" s="1"/>
      <c r="E194" s="1"/>
      <c r="F194" s="1"/>
      <c r="G194" s="1"/>
    </row>
    <row r="195" spans="1:8" ht="13.5" thickBot="1">
      <c r="A195" s="12"/>
      <c r="B195" s="29"/>
      <c r="C195" s="30"/>
      <c r="D195" s="31"/>
      <c r="E195" s="23" t="s">
        <v>3</v>
      </c>
      <c r="F195" s="2"/>
      <c r="G195" s="23" t="s">
        <v>4</v>
      </c>
      <c r="H195" s="32"/>
    </row>
    <row r="196" spans="1:8" ht="12.75">
      <c r="A196" s="51"/>
      <c r="B196" s="63"/>
      <c r="C196" s="25"/>
      <c r="D196" s="33"/>
      <c r="E196" s="64" t="s">
        <v>5</v>
      </c>
      <c r="F196" s="69" t="s">
        <v>6</v>
      </c>
      <c r="G196" s="64" t="s">
        <v>5</v>
      </c>
      <c r="H196" s="64" t="s">
        <v>6</v>
      </c>
    </row>
    <row r="197" spans="1:8" ht="12.75">
      <c r="A197" s="51"/>
      <c r="B197" s="63"/>
      <c r="C197" s="25"/>
      <c r="D197" s="33"/>
      <c r="E197" s="66" t="s">
        <v>7</v>
      </c>
      <c r="F197" s="65" t="s">
        <v>8</v>
      </c>
      <c r="G197" s="66" t="s">
        <v>9</v>
      </c>
      <c r="H197" s="66" t="s">
        <v>8</v>
      </c>
    </row>
    <row r="198" spans="1:8" ht="12.75">
      <c r="A198" s="51"/>
      <c r="B198" s="63"/>
      <c r="C198" s="25"/>
      <c r="D198" s="33"/>
      <c r="E198" s="66" t="s">
        <v>10</v>
      </c>
      <c r="F198" s="65" t="s">
        <v>7</v>
      </c>
      <c r="G198" s="24"/>
      <c r="H198" s="66" t="s">
        <v>11</v>
      </c>
    </row>
    <row r="199" spans="1:8" ht="12.75">
      <c r="A199" s="51"/>
      <c r="B199" s="63"/>
      <c r="C199" s="25"/>
      <c r="D199" s="33"/>
      <c r="E199" s="66" t="str">
        <f>+E11</f>
        <v>30/6/2004</v>
      </c>
      <c r="F199" s="66" t="str">
        <f>+F11</f>
        <v>30/6/2003</v>
      </c>
      <c r="G199" s="66" t="str">
        <f>+G11</f>
        <v>30/6/2004</v>
      </c>
      <c r="H199" s="66" t="str">
        <f>+H11</f>
        <v>30/6/2003</v>
      </c>
    </row>
    <row r="200" spans="1:8" ht="12.75">
      <c r="A200" s="12"/>
      <c r="B200" s="67"/>
      <c r="C200" s="25"/>
      <c r="D200" s="33"/>
      <c r="E200" s="66" t="s">
        <v>12</v>
      </c>
      <c r="F200" s="65" t="s">
        <v>12</v>
      </c>
      <c r="G200" s="66" t="s">
        <v>12</v>
      </c>
      <c r="H200" s="66" t="s">
        <v>12</v>
      </c>
    </row>
    <row r="201" spans="1:8" ht="12.75">
      <c r="A201" s="12"/>
      <c r="B201" s="67"/>
      <c r="C201" s="25"/>
      <c r="D201" s="33"/>
      <c r="E201" s="68" t="s">
        <v>71</v>
      </c>
      <c r="F201" s="68" t="s">
        <v>71</v>
      </c>
      <c r="G201" s="68" t="s">
        <v>71</v>
      </c>
      <c r="H201" s="68" t="s">
        <v>71</v>
      </c>
    </row>
    <row r="202" spans="2:8" ht="13.5" thickBot="1">
      <c r="B202" s="34"/>
      <c r="C202" s="35"/>
      <c r="D202" s="36"/>
      <c r="E202" s="3"/>
      <c r="F202" s="37"/>
      <c r="G202" s="3"/>
      <c r="H202" s="3"/>
    </row>
    <row r="203" spans="1:8" ht="12.75">
      <c r="A203" s="38"/>
      <c r="B203" s="27">
        <v>1</v>
      </c>
      <c r="C203" s="39" t="s">
        <v>13</v>
      </c>
      <c r="D203" s="40"/>
      <c r="E203" s="17">
        <f>+E15</f>
        <v>9952</v>
      </c>
      <c r="F203" s="17">
        <f>+F15</f>
        <v>10186</v>
      </c>
      <c r="G203" s="17">
        <f>+G15</f>
        <v>9952</v>
      </c>
      <c r="H203" s="17">
        <f>+H15</f>
        <v>10186</v>
      </c>
    </row>
    <row r="204" spans="2:8" ht="12.75">
      <c r="B204" s="24"/>
      <c r="C204" s="25"/>
      <c r="D204" s="33"/>
      <c r="E204" s="4"/>
      <c r="F204" s="4"/>
      <c r="G204" s="4"/>
      <c r="H204" s="4"/>
    </row>
    <row r="205" spans="2:8" ht="12.75">
      <c r="B205" s="24">
        <v>2</v>
      </c>
      <c r="C205" s="25" t="s">
        <v>111</v>
      </c>
      <c r="D205" s="33"/>
      <c r="E205" s="4">
        <f>+E29</f>
        <v>-879</v>
      </c>
      <c r="F205" s="4">
        <f>+F29</f>
        <v>-22</v>
      </c>
      <c r="G205" s="4">
        <f>+G29</f>
        <v>-879</v>
      </c>
      <c r="H205" s="4">
        <f>+H29</f>
        <v>-22</v>
      </c>
    </row>
    <row r="206" spans="2:8" ht="12.75">
      <c r="B206" s="24"/>
      <c r="C206" s="25"/>
      <c r="D206" s="33"/>
      <c r="E206" s="4"/>
      <c r="F206" s="4"/>
      <c r="G206" s="4"/>
      <c r="H206" s="4"/>
    </row>
    <row r="207" spans="2:8" ht="12.75">
      <c r="B207" s="24">
        <v>3</v>
      </c>
      <c r="C207" s="25" t="s">
        <v>112</v>
      </c>
      <c r="D207" s="33"/>
      <c r="E207" s="4">
        <f>+E37</f>
        <v>-895</v>
      </c>
      <c r="F207" s="4">
        <f>+F37</f>
        <v>-215</v>
      </c>
      <c r="G207" s="4">
        <f>+G37</f>
        <v>-895</v>
      </c>
      <c r="H207" s="4">
        <f>+H37</f>
        <v>-215</v>
      </c>
    </row>
    <row r="208" spans="2:8" ht="12.75">
      <c r="B208" s="24"/>
      <c r="C208" s="25"/>
      <c r="D208" s="33"/>
      <c r="E208" s="4"/>
      <c r="F208" s="4"/>
      <c r="G208" s="4"/>
      <c r="H208" s="4"/>
    </row>
    <row r="209" spans="2:8" ht="12.75">
      <c r="B209" s="24">
        <v>4</v>
      </c>
      <c r="C209" s="25" t="s">
        <v>113</v>
      </c>
      <c r="D209" s="33"/>
      <c r="E209" s="4">
        <f>+E37</f>
        <v>-895</v>
      </c>
      <c r="F209" s="4">
        <f>+F37</f>
        <v>-215</v>
      </c>
      <c r="G209" s="4">
        <f>+G37</f>
        <v>-895</v>
      </c>
      <c r="H209" s="4">
        <f>+H37</f>
        <v>-215</v>
      </c>
    </row>
    <row r="210" spans="2:8" ht="12.75">
      <c r="B210" s="24"/>
      <c r="C210" s="25"/>
      <c r="D210" s="33"/>
      <c r="E210" s="4"/>
      <c r="F210" s="4"/>
      <c r="G210" s="4"/>
      <c r="H210" s="4"/>
    </row>
    <row r="211" spans="2:8" ht="12.75">
      <c r="B211" s="24">
        <v>5</v>
      </c>
      <c r="C211" s="25" t="s">
        <v>42</v>
      </c>
      <c r="D211" s="33"/>
      <c r="E211" s="6">
        <f>+E39</f>
        <v>-1.227153689002235</v>
      </c>
      <c r="F211" s="6">
        <f>+F39</f>
        <v>-0.29</v>
      </c>
      <c r="G211" s="6">
        <f>+G39</f>
        <v>-1.227153689002235</v>
      </c>
      <c r="H211" s="6">
        <f>+H39</f>
        <v>-0.29</v>
      </c>
    </row>
    <row r="212" spans="2:8" ht="12.75">
      <c r="B212" s="24"/>
      <c r="C212" s="25"/>
      <c r="D212" s="33"/>
      <c r="E212" s="6"/>
      <c r="F212" s="6"/>
      <c r="G212" s="6"/>
      <c r="H212" s="6"/>
    </row>
    <row r="213" spans="2:8" ht="13.5" thickBot="1">
      <c r="B213" s="28">
        <v>6</v>
      </c>
      <c r="C213" s="35" t="s">
        <v>43</v>
      </c>
      <c r="D213" s="36"/>
      <c r="E213" s="18"/>
      <c r="F213" s="18"/>
      <c r="G213" s="18"/>
      <c r="H213" s="18"/>
    </row>
    <row r="214" spans="2:8" ht="13.5" thickBot="1">
      <c r="B214" s="41"/>
      <c r="C214" s="25"/>
      <c r="D214" s="25"/>
      <c r="E214" s="19"/>
      <c r="F214" s="19"/>
      <c r="G214" s="19"/>
      <c r="H214" s="19"/>
    </row>
    <row r="215" spans="2:8" ht="12.75">
      <c r="B215" s="42"/>
      <c r="C215" s="39"/>
      <c r="D215" s="39"/>
      <c r="E215" s="20" t="s">
        <v>83</v>
      </c>
      <c r="F215" s="43"/>
      <c r="G215" s="20" t="s">
        <v>44</v>
      </c>
      <c r="H215" s="43"/>
    </row>
    <row r="216" spans="2:8" ht="13.5" thickBot="1">
      <c r="B216" s="34"/>
      <c r="C216" s="35"/>
      <c r="D216" s="35"/>
      <c r="E216" s="21"/>
      <c r="F216" s="44"/>
      <c r="G216" s="21"/>
      <c r="H216" s="44"/>
    </row>
    <row r="217" spans="2:8" ht="12.75">
      <c r="B217" s="27">
        <v>7</v>
      </c>
      <c r="C217" s="25" t="s">
        <v>45</v>
      </c>
      <c r="D217" s="25"/>
      <c r="E217" s="60">
        <f>+F106</f>
        <v>1.455843034017523</v>
      </c>
      <c r="F217" s="45"/>
      <c r="G217" s="59">
        <f>+G106</f>
        <v>1.4681145709075454</v>
      </c>
      <c r="H217" s="45"/>
    </row>
    <row r="218" spans="2:8" ht="13.5" thickBot="1">
      <c r="B218" s="46"/>
      <c r="C218" s="35"/>
      <c r="D218" s="35"/>
      <c r="E218" s="22"/>
      <c r="F218" s="47"/>
      <c r="G218" s="22"/>
      <c r="H218" s="47"/>
    </row>
    <row r="221" ht="12.75">
      <c r="A221" s="12" t="s">
        <v>46</v>
      </c>
    </row>
    <row r="222" ht="13.5" thickBot="1"/>
    <row r="223" spans="2:8" ht="13.5" thickBot="1">
      <c r="B223" s="42"/>
      <c r="C223" s="30"/>
      <c r="D223" s="31"/>
      <c r="E223" s="48" t="s">
        <v>3</v>
      </c>
      <c r="F223" s="2"/>
      <c r="G223" s="23" t="s">
        <v>4</v>
      </c>
      <c r="H223" s="32"/>
    </row>
    <row r="224" spans="2:8" ht="12.75">
      <c r="B224" s="41"/>
      <c r="C224" s="25"/>
      <c r="D224" s="33"/>
      <c r="E224" s="64" t="s">
        <v>5</v>
      </c>
      <c r="F224" s="69" t="s">
        <v>6</v>
      </c>
      <c r="G224" s="64" t="s">
        <v>5</v>
      </c>
      <c r="H224" s="64" t="s">
        <v>6</v>
      </c>
    </row>
    <row r="225" spans="2:8" ht="12.75">
      <c r="B225" s="41"/>
      <c r="C225" s="25"/>
      <c r="D225" s="33"/>
      <c r="E225" s="66" t="s">
        <v>7</v>
      </c>
      <c r="F225" s="65" t="s">
        <v>8</v>
      </c>
      <c r="G225" s="66" t="s">
        <v>9</v>
      </c>
      <c r="H225" s="66" t="s">
        <v>8</v>
      </c>
    </row>
    <row r="226" spans="2:8" ht="12.75">
      <c r="B226" s="41"/>
      <c r="C226" s="25"/>
      <c r="D226" s="33"/>
      <c r="E226" s="66" t="s">
        <v>10</v>
      </c>
      <c r="F226" s="65" t="s">
        <v>7</v>
      </c>
      <c r="G226" s="24"/>
      <c r="H226" s="66" t="s">
        <v>11</v>
      </c>
    </row>
    <row r="227" spans="2:8" ht="12.75">
      <c r="B227" s="41"/>
      <c r="C227" s="25"/>
      <c r="D227" s="33"/>
      <c r="E227" s="66" t="str">
        <f>+E11</f>
        <v>30/6/2004</v>
      </c>
      <c r="F227" s="66" t="str">
        <f>+F11</f>
        <v>30/6/2003</v>
      </c>
      <c r="G227" s="66" t="str">
        <f>+G11</f>
        <v>30/6/2004</v>
      </c>
      <c r="H227" s="66" t="str">
        <f>+H11</f>
        <v>30/6/2003</v>
      </c>
    </row>
    <row r="228" spans="2:8" ht="12.75">
      <c r="B228" s="41"/>
      <c r="C228" s="25"/>
      <c r="D228" s="33"/>
      <c r="E228" s="66" t="s">
        <v>12</v>
      </c>
      <c r="F228" s="65" t="s">
        <v>12</v>
      </c>
      <c r="G228" s="66" t="s">
        <v>12</v>
      </c>
      <c r="H228" s="66" t="s">
        <v>12</v>
      </c>
    </row>
    <row r="229" spans="2:8" ht="12.75">
      <c r="B229" s="41"/>
      <c r="C229" s="25"/>
      <c r="D229" s="33"/>
      <c r="E229" s="68" t="s">
        <v>71</v>
      </c>
      <c r="F229" s="68" t="s">
        <v>71</v>
      </c>
      <c r="G229" s="68" t="s">
        <v>71</v>
      </c>
      <c r="H229" s="68" t="s">
        <v>71</v>
      </c>
    </row>
    <row r="230" spans="2:8" ht="13.5" thickBot="1">
      <c r="B230" s="34"/>
      <c r="C230" s="35"/>
      <c r="D230" s="36"/>
      <c r="E230" s="3"/>
      <c r="F230" s="37"/>
      <c r="G230" s="3"/>
      <c r="H230" s="3"/>
    </row>
    <row r="231" spans="2:8" ht="12.75">
      <c r="B231" s="27"/>
      <c r="C231" s="25"/>
      <c r="D231" s="33"/>
      <c r="E231" s="27"/>
      <c r="F231" s="17"/>
      <c r="G231" s="27"/>
      <c r="H231" s="27"/>
    </row>
    <row r="232" spans="2:8" ht="12.75">
      <c r="B232" s="24">
        <v>1</v>
      </c>
      <c r="C232" s="25" t="s">
        <v>47</v>
      </c>
      <c r="D232" s="33"/>
      <c r="E232" s="49">
        <f>+E21</f>
        <v>-815</v>
      </c>
      <c r="F232" s="49">
        <f>+F21</f>
        <v>117</v>
      </c>
      <c r="G232" s="49">
        <f>+G21</f>
        <v>-815</v>
      </c>
      <c r="H232" s="49">
        <f>+H21</f>
        <v>117</v>
      </c>
    </row>
    <row r="233" spans="2:8" ht="12.75">
      <c r="B233" s="24"/>
      <c r="C233" s="25"/>
      <c r="D233" s="33"/>
      <c r="E233" s="24"/>
      <c r="F233" s="4"/>
      <c r="G233" s="24"/>
      <c r="H233" s="24"/>
    </row>
    <row r="234" spans="2:8" ht="12.75">
      <c r="B234" s="24">
        <v>2</v>
      </c>
      <c r="C234" s="25" t="s">
        <v>48</v>
      </c>
      <c r="D234" s="33"/>
      <c r="E234" s="49">
        <v>2</v>
      </c>
      <c r="F234" s="4">
        <v>0</v>
      </c>
      <c r="G234" s="49">
        <f>+F141</f>
        <v>2</v>
      </c>
      <c r="H234" s="24">
        <v>0</v>
      </c>
    </row>
    <row r="235" spans="2:8" ht="12.75">
      <c r="B235" s="24"/>
      <c r="C235" s="25"/>
      <c r="D235" s="33"/>
      <c r="E235" s="24"/>
      <c r="F235" s="4"/>
      <c r="G235" s="24"/>
      <c r="H235" s="24"/>
    </row>
    <row r="236" spans="2:8" ht="12.75">
      <c r="B236" s="24">
        <v>3</v>
      </c>
      <c r="C236" s="25" t="s">
        <v>49</v>
      </c>
      <c r="D236" s="33"/>
      <c r="E236" s="49">
        <f>+E23</f>
        <v>64</v>
      </c>
      <c r="F236" s="49">
        <f>+F23</f>
        <v>54</v>
      </c>
      <c r="G236" s="49">
        <f>+G23</f>
        <v>64</v>
      </c>
      <c r="H236" s="49">
        <f>+H23</f>
        <v>54</v>
      </c>
    </row>
    <row r="237" spans="2:8" ht="13.5" thickBot="1">
      <c r="B237" s="28"/>
      <c r="C237" s="35"/>
      <c r="D237" s="36"/>
      <c r="E237" s="28"/>
      <c r="F237" s="3"/>
      <c r="G237" s="28"/>
      <c r="H237" s="28"/>
    </row>
  </sheetData>
  <printOptions/>
  <pageMargins left="0.47" right="0.25" top="0.61" bottom="0.55" header="0.5" footer="0.25"/>
  <pageSetup horizontalDpi="600" verticalDpi="600" orientation="portrait" paperSize="9" scale="95" r:id="rId1"/>
  <headerFooter alignWithMargins="0">
    <oddFooter>&amp;C&amp;F</oddFooter>
  </headerFooter>
  <rowBreaks count="4" manualBreakCount="4">
    <brk id="56" max="255" man="1"/>
    <brk id="114" max="255" man="1"/>
    <brk id="162" max="255" man="1"/>
    <brk id="1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ms ho</cp:lastModifiedBy>
  <cp:lastPrinted>2004-08-12T08:56:02Z</cp:lastPrinted>
  <dcterms:created xsi:type="dcterms:W3CDTF">2002-11-07T06:45:55Z</dcterms:created>
  <dcterms:modified xsi:type="dcterms:W3CDTF">2004-08-17T01:49:46Z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-1570195542</vt:i4>
  </property>
  <property fmtid="{D5CDD505-2E9C-101B-9397-08002B2CF9AE}" pid="3" name="_EmailSubject">
    <vt:lpwstr/>
  </property>
  <property fmtid="{D5CDD505-2E9C-101B-9397-08002B2CF9AE}" pid="4" name="_AuthorEmail">
    <vt:lpwstr>yap@jmib.com</vt:lpwstr>
  </property>
  <property fmtid="{D5CDD505-2E9C-101B-9397-08002B2CF9AE}" pid="5" name="_AuthorEmailDisplayName">
    <vt:lpwstr>SC Yap</vt:lpwstr>
  </property>
</Properties>
</file>